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a.svihovec\ND Association of Counties Inc\Legislative - Documents\2025-26 Interim\HB1176 Workshop\"/>
    </mc:Choice>
  </mc:AlternateContent>
  <xr:revisionPtr revIDLastSave="0" documentId="13_ncr:1_{C22323FC-8E06-423C-8631-DABCA0F076DF}" xr6:coauthVersionLast="47" xr6:coauthVersionMax="47" xr10:uidLastSave="{00000000-0000-0000-0000-000000000000}"/>
  <bookViews>
    <workbookView xWindow="-120" yWindow="-120" windowWidth="29040" windowHeight="15720" xr2:uid="{53FBB74C-45DC-4783-A17F-8D9C2F94DD86}"/>
  </bookViews>
  <sheets>
    <sheet name="HB1176 Cap Calculation" sheetId="1" r:id="rId1"/>
  </sheets>
  <definedNames>
    <definedName name="_xlnm.Print_Area" localSheetId="0">'HB1176 Cap Calculation'!$A$1:$E$66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C34" i="1"/>
  <c r="C27" i="1"/>
  <c r="C29" i="1" s="1"/>
  <c r="E19" i="1"/>
  <c r="D19" i="1"/>
  <c r="C19" i="1"/>
  <c r="C20" i="1" s="1"/>
  <c r="C35" i="1" l="1"/>
  <c r="C37" i="1" s="1"/>
  <c r="C21" i="1"/>
  <c r="C22" i="1" s="1"/>
  <c r="C38" i="1"/>
  <c r="C39" i="1" l="1"/>
  <c r="C40" i="1" s="1"/>
  <c r="C65" i="1" l="1"/>
  <c r="C66" i="1" s="1"/>
  <c r="C43" i="1"/>
  <c r="C64" i="1" l="1"/>
  <c r="D62" i="1"/>
</calcChain>
</file>

<file path=xl/sharedStrings.xml><?xml version="1.0" encoding="utf-8"?>
<sst xmlns="http://schemas.openxmlformats.org/spreadsheetml/2006/main" count="83" uniqueCount="68">
  <si>
    <t>HB1176  Cap Calculation Worksheet</t>
  </si>
  <si>
    <t>Taxing District</t>
  </si>
  <si>
    <t>Budget Year</t>
  </si>
  <si>
    <t>CALCULATION 1</t>
  </si>
  <si>
    <t>TY2024</t>
  </si>
  <si>
    <t>TY2023</t>
  </si>
  <si>
    <t>TY2022</t>
  </si>
  <si>
    <t>Base Year Calculation</t>
  </si>
  <si>
    <t>Previous Yr Levy</t>
  </si>
  <si>
    <t>Levy 2 Years Ago</t>
  </si>
  <si>
    <t>Levy 3 Yrs Ago</t>
  </si>
  <si>
    <t>Total Dollars Levied on behalf of taxing district in three preceding years</t>
  </si>
  <si>
    <t>Less:  Levies Exempt from Cap</t>
  </si>
  <si>
    <t>Less: Irrepeable tax to pay bonded debt (See Note 3)</t>
  </si>
  <si>
    <t>Less: Taxes or Special Assessments levied to pay debt (See Note 4)</t>
  </si>
  <si>
    <t>Less: Taxes to pay bonds, evidence of debt  or obligations (See Note 5)</t>
  </si>
  <si>
    <t>Less: Special improvement project paid by general taxation (See Note 6)</t>
  </si>
  <si>
    <t>6a</t>
  </si>
  <si>
    <t>Less: City or County Emergency Levy; Levies to pay claims &amp; judgments;    Specials on School Property (See Note 7)</t>
  </si>
  <si>
    <t>6b</t>
  </si>
  <si>
    <t>Less: Water Resource Districts (See Note 7)</t>
  </si>
  <si>
    <t>Less: School District Tuition Levy (See Note 8)</t>
  </si>
  <si>
    <t>Less: Amount levied TY24 for City Animal Shelter - TY25 only</t>
  </si>
  <si>
    <t>Less: Amount levied TY24 for City Fire Capital Improv. - TY25 only</t>
  </si>
  <si>
    <t>Less: Not entity-wide (requires separate cap calculation)</t>
  </si>
  <si>
    <t>Less: Other</t>
  </si>
  <si>
    <t>Difference = Dollars Levied Subject to Percentage Cap Increase                                           (Line 1 minus Lines 2-11)</t>
  </si>
  <si>
    <t>Base Year Levy (highest of last 3 years Line 12)</t>
  </si>
  <si>
    <t>Section 22, 6c</t>
  </si>
  <si>
    <t>Plus: 3% X Base Year Levy (Line 13 X 3%)</t>
  </si>
  <si>
    <t>Section 22, 6b</t>
  </si>
  <si>
    <t>Base Year Levy + 3% (Line 13 + Line 14)</t>
  </si>
  <si>
    <t>CALCULATION 2</t>
  </si>
  <si>
    <t>Adjusted Year Calculation</t>
  </si>
  <si>
    <t>Previous Year Levy (from Line 12, 1st column)</t>
  </si>
  <si>
    <t>Section 22, 6a</t>
  </si>
  <si>
    <t>Previous Year Taxable Value</t>
  </si>
  <si>
    <t>Previous Year Mill Rate (Line 16 divided by Line 17 X 1000)</t>
  </si>
  <si>
    <t>Plus: New Property Taxable Value</t>
  </si>
  <si>
    <t>Section 22, 6a1</t>
  </si>
  <si>
    <t>Plus: Expired TIF Incremental Taxable Value</t>
  </si>
  <si>
    <t>Plus: Expired Exemptions Taxable Value</t>
  </si>
  <si>
    <t>Section 22, 6a2</t>
  </si>
  <si>
    <t>Minus: Removed Property Taxable Value</t>
  </si>
  <si>
    <t>Section 22, 6a3</t>
  </si>
  <si>
    <t>Net Taxable Value (Line 19 plus Line 20 plus Line 21 minus Line 22)</t>
  </si>
  <si>
    <t>Allowance for New Growth (Line 23 X Line 18 divided by 1000)</t>
  </si>
  <si>
    <t>Minus: Expired Temporary Mill Levy Amount</t>
  </si>
  <si>
    <t>Section 22, 6a4</t>
  </si>
  <si>
    <t>Net Adjustments (Line 24 minus Line 25)</t>
  </si>
  <si>
    <t>Adjusted Year Levy (Line 16 plus Line 26)</t>
  </si>
  <si>
    <t>Plus: 3% X Adjusted Year Levy (Line 27 times 3%)</t>
  </si>
  <si>
    <t>Adjusted Year Levy + 3% (Line 27 plus Line 28)</t>
  </si>
  <si>
    <t>MAX = Higher Base Year +3% (Line 15) or Adjusted Year +3% (Line 29)</t>
  </si>
  <si>
    <t>Section 22, 1a</t>
  </si>
  <si>
    <t>CALCULATION 3</t>
  </si>
  <si>
    <t>Section 22, 1b</t>
  </si>
  <si>
    <t>Excess Percentage Increase for Future Periods</t>
  </si>
  <si>
    <t>TY25 Total Dollars to be Levied on behalf of taxing district for 2026 budget</t>
  </si>
  <si>
    <t>Less: New or increased levy authority (See Note 1)</t>
  </si>
  <si>
    <t>Less: Property tax levy authority increased above zero mills (See Note 2)</t>
  </si>
  <si>
    <t>38a</t>
  </si>
  <si>
    <t>Less: City or County Emergency Levy; Levies to pay claims &amp; judgments;       Specials on School Property(See Note 7)</t>
  </si>
  <si>
    <t>38b</t>
  </si>
  <si>
    <t>Difference = Dollars Certified by Taxing District Subject to Cap</t>
  </si>
  <si>
    <t>Unused Cap Amount (Line 30 minus Line 44)</t>
  </si>
  <si>
    <t>Calculated Percentage</t>
  </si>
  <si>
    <t>Excess Percentage for Future Periods (0% minimum, 3% maximum)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</si>
</sst>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E5F6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164" fontId="4" fillId="0" borderId="0" xfId="1" applyNumberFormat="1" applyFont="1"/>
    <xf numFmtId="0" fontId="5" fillId="2" borderId="3" xfId="1" applyNumberFormat="1" applyFont="1" applyFill="1" applyBorder="1" applyAlignment="1" applyProtection="1">
      <alignment horizontal="left"/>
      <protection locked="0"/>
    </xf>
    <xf numFmtId="0" fontId="5" fillId="0" borderId="4" xfId="1" applyNumberFormat="1" applyFont="1" applyBorder="1" applyAlignment="1"/>
    <xf numFmtId="0" fontId="6" fillId="0" borderId="0" xfId="0" applyFont="1" applyAlignment="1">
      <alignment horizontal="left"/>
    </xf>
    <xf numFmtId="164" fontId="5" fillId="0" borderId="0" xfId="1" applyNumberFormat="1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/>
    <xf numFmtId="164" fontId="1" fillId="0" borderId="0" xfId="1" applyNumberFormat="1" applyFont="1" applyAlignment="1"/>
    <xf numFmtId="0" fontId="5" fillId="0" borderId="0" xfId="0" applyFont="1"/>
    <xf numFmtId="164" fontId="5" fillId="2" borderId="3" xfId="1" applyNumberFormat="1" applyFont="1" applyFill="1" applyBorder="1" applyProtection="1">
      <protection locked="0"/>
    </xf>
    <xf numFmtId="0" fontId="9" fillId="0" borderId="0" xfId="0" applyFont="1"/>
    <xf numFmtId="164" fontId="5" fillId="0" borderId="5" xfId="1" applyNumberFormat="1" applyFont="1" applyFill="1" applyBorder="1"/>
    <xf numFmtId="0" fontId="5" fillId="0" borderId="0" xfId="0" applyFont="1" applyAlignment="1">
      <alignment wrapText="1"/>
    </xf>
    <xf numFmtId="0" fontId="5" fillId="0" borderId="0" xfId="0" applyFont="1" applyProtection="1">
      <protection locked="0"/>
    </xf>
    <xf numFmtId="0" fontId="2" fillId="0" borderId="0" xfId="0" applyFont="1" applyAlignment="1">
      <alignment wrapText="1"/>
    </xf>
    <xf numFmtId="164" fontId="4" fillId="0" borderId="6" xfId="1" applyNumberFormat="1" applyFont="1" applyFill="1" applyBorder="1"/>
    <xf numFmtId="164" fontId="5" fillId="0" borderId="3" xfId="1" applyNumberFormat="1" applyFont="1" applyBorder="1"/>
    <xf numFmtId="164" fontId="5" fillId="0" borderId="0" xfId="1" applyNumberFormat="1" applyFont="1"/>
    <xf numFmtId="0" fontId="4" fillId="0" borderId="0" xfId="0" applyFont="1"/>
    <xf numFmtId="164" fontId="4" fillId="3" borderId="3" xfId="1" applyNumberFormat="1" applyFont="1" applyFill="1" applyBorder="1"/>
    <xf numFmtId="0" fontId="10" fillId="0" borderId="0" xfId="0" applyFont="1" applyAlignment="1">
      <alignment horizontal="center"/>
    </xf>
    <xf numFmtId="0" fontId="4" fillId="0" borderId="7" xfId="0" applyFont="1" applyBorder="1"/>
    <xf numFmtId="164" fontId="4" fillId="0" borderId="5" xfId="1" applyNumberFormat="1" applyFont="1" applyFill="1" applyBorder="1"/>
    <xf numFmtId="164" fontId="5" fillId="0" borderId="0" xfId="1" applyNumberFormat="1" applyFont="1" applyFill="1"/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164" fontId="0" fillId="4" borderId="5" xfId="1" applyNumberFormat="1" applyFont="1" applyFill="1" applyBorder="1"/>
    <xf numFmtId="164" fontId="5" fillId="0" borderId="0" xfId="1" applyNumberFormat="1" applyFont="1" applyAlignment="1">
      <alignment horizontal="center"/>
    </xf>
    <xf numFmtId="43" fontId="5" fillId="0" borderId="5" xfId="1" applyFont="1" applyFill="1" applyBorder="1"/>
    <xf numFmtId="164" fontId="5" fillId="2" borderId="6" xfId="1" applyNumberFormat="1" applyFont="1" applyFill="1" applyBorder="1" applyProtection="1">
      <protection locked="0"/>
    </xf>
    <xf numFmtId="164" fontId="0" fillId="0" borderId="5" xfId="1" applyNumberFormat="1" applyFont="1" applyFill="1" applyBorder="1"/>
    <xf numFmtId="164" fontId="4" fillId="5" borderId="0" xfId="1" applyNumberFormat="1" applyFont="1" applyFill="1" applyBorder="1" applyAlignment="1">
      <alignment horizontal="left" wrapText="1"/>
    </xf>
    <xf numFmtId="164" fontId="4" fillId="5" borderId="3" xfId="1" applyNumberFormat="1" applyFont="1" applyFill="1" applyBorder="1"/>
    <xf numFmtId="164" fontId="6" fillId="0" borderId="0" xfId="1" applyNumberFormat="1" applyFont="1" applyFill="1" applyBorder="1" applyAlignment="1">
      <alignment wrapText="1"/>
    </xf>
    <xf numFmtId="0" fontId="11" fillId="0" borderId="0" xfId="0" applyFont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Alignment="1">
      <alignment horizontal="left" wrapText="1"/>
    </xf>
    <xf numFmtId="164" fontId="4" fillId="0" borderId="3" xfId="1" applyNumberFormat="1" applyFont="1" applyFill="1" applyBorder="1"/>
    <xf numFmtId="0" fontId="12" fillId="0" borderId="0" xfId="0" applyFont="1" applyAlignment="1">
      <alignment horizontal="center"/>
    </xf>
    <xf numFmtId="164" fontId="0" fillId="0" borderId="0" xfId="1" applyNumberFormat="1" applyFont="1"/>
    <xf numFmtId="10" fontId="13" fillId="0" borderId="3" xfId="2" applyNumberFormat="1" applyFont="1" applyBorder="1" applyAlignment="1">
      <alignment vertical="center"/>
    </xf>
    <xf numFmtId="10" fontId="14" fillId="0" borderId="3" xfId="2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2" borderId="1" xfId="1" applyNumberFormat="1" applyFont="1" applyFill="1" applyBorder="1" applyAlignment="1" applyProtection="1">
      <alignment horizontal="left"/>
      <protection locked="0"/>
    </xf>
    <xf numFmtId="0" fontId="5" fillId="2" borderId="2" xfId="1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09342-1E67-4115-9662-80B8E9108B51}">
  <dimension ref="A1:E66"/>
  <sheetViews>
    <sheetView tabSelected="1" zoomScaleNormal="100" workbookViewId="0">
      <selection sqref="A1:B2"/>
    </sheetView>
  </sheetViews>
  <sheetFormatPr defaultRowHeight="15" x14ac:dyDescent="0.25"/>
  <cols>
    <col min="1" max="1" width="5" style="21" customWidth="1"/>
    <col min="2" max="2" width="69" customWidth="1"/>
    <col min="3" max="3" width="16.28515625" bestFit="1" customWidth="1"/>
    <col min="4" max="4" width="16.5703125" bestFit="1" customWidth="1"/>
    <col min="5" max="5" width="14.42578125" bestFit="1" customWidth="1"/>
    <col min="6" max="6" width="3.7109375" customWidth="1"/>
  </cols>
  <sheetData>
    <row r="1" spans="1:5" ht="27" customHeight="1" x14ac:dyDescent="0.25">
      <c r="A1" s="44" t="s">
        <v>0</v>
      </c>
      <c r="B1" s="44"/>
      <c r="C1" s="1" t="s">
        <v>1</v>
      </c>
      <c r="D1" s="45"/>
      <c r="E1" s="46"/>
    </row>
    <row r="2" spans="1:5" ht="26.25" customHeight="1" x14ac:dyDescent="0.25">
      <c r="A2" s="44"/>
      <c r="B2" s="44"/>
      <c r="C2" s="1" t="s">
        <v>2</v>
      </c>
      <c r="D2" s="2"/>
      <c r="E2" s="3"/>
    </row>
    <row r="3" spans="1:5" ht="35.25" customHeight="1" x14ac:dyDescent="0.35">
      <c r="A3" s="4" t="s">
        <v>3</v>
      </c>
      <c r="C3" s="5" t="s">
        <v>4</v>
      </c>
      <c r="D3" s="5" t="s">
        <v>5</v>
      </c>
      <c r="E3" s="5" t="s">
        <v>6</v>
      </c>
    </row>
    <row r="4" spans="1:5" s="9" customFormat="1" ht="18.75" customHeight="1" x14ac:dyDescent="0.3">
      <c r="A4" s="6"/>
      <c r="B4" s="7" t="s">
        <v>7</v>
      </c>
      <c r="C4" s="8" t="s">
        <v>8</v>
      </c>
      <c r="D4" s="8" t="s">
        <v>9</v>
      </c>
      <c r="E4" s="8" t="s">
        <v>10</v>
      </c>
    </row>
    <row r="5" spans="1:5" s="9" customFormat="1" ht="24.95" customHeight="1" x14ac:dyDescent="0.25">
      <c r="A5" s="6">
        <v>1</v>
      </c>
      <c r="B5" s="9" t="s">
        <v>11</v>
      </c>
      <c r="C5" s="10"/>
      <c r="D5" s="10"/>
      <c r="E5" s="10"/>
    </row>
    <row r="6" spans="1:5" s="9" customFormat="1" ht="24.95" customHeight="1" x14ac:dyDescent="0.25">
      <c r="A6" s="6"/>
      <c r="B6" s="11" t="s">
        <v>12</v>
      </c>
      <c r="C6" s="12"/>
      <c r="D6" s="12"/>
      <c r="E6" s="12"/>
    </row>
    <row r="7" spans="1:5" s="9" customFormat="1" ht="24.95" customHeight="1" x14ac:dyDescent="0.25">
      <c r="A7" s="47">
        <v>2</v>
      </c>
      <c r="B7" s="14" t="s">
        <v>13</v>
      </c>
      <c r="C7" s="10"/>
      <c r="D7" s="10"/>
      <c r="E7" s="10"/>
    </row>
    <row r="8" spans="1:5" s="9" customFormat="1" ht="24.95" customHeight="1" x14ac:dyDescent="0.25">
      <c r="A8" s="47">
        <v>3</v>
      </c>
      <c r="B8" s="14" t="s">
        <v>14</v>
      </c>
      <c r="C8" s="10"/>
      <c r="D8" s="10"/>
      <c r="E8" s="10"/>
    </row>
    <row r="9" spans="1:5" s="9" customFormat="1" ht="24.95" customHeight="1" x14ac:dyDescent="0.25">
      <c r="A9" s="47">
        <v>4</v>
      </c>
      <c r="B9" s="14" t="s">
        <v>15</v>
      </c>
      <c r="C9" s="10"/>
      <c r="D9" s="10"/>
      <c r="E9" s="10"/>
    </row>
    <row r="10" spans="1:5" s="9" customFormat="1" ht="24.95" customHeight="1" x14ac:dyDescent="0.25">
      <c r="A10" s="47">
        <v>5</v>
      </c>
      <c r="B10" s="14" t="s">
        <v>16</v>
      </c>
      <c r="C10" s="10"/>
      <c r="D10" s="10"/>
      <c r="E10" s="10"/>
    </row>
    <row r="11" spans="1:5" s="9" customFormat="1" ht="35.25" customHeight="1" x14ac:dyDescent="0.25">
      <c r="A11" s="48" t="s">
        <v>17</v>
      </c>
      <c r="B11" s="49" t="s">
        <v>18</v>
      </c>
      <c r="C11" s="10"/>
      <c r="D11" s="10"/>
      <c r="E11" s="10"/>
    </row>
    <row r="12" spans="1:5" s="9" customFormat="1" ht="24.95" customHeight="1" x14ac:dyDescent="0.25">
      <c r="A12" s="48" t="s">
        <v>19</v>
      </c>
      <c r="B12" s="49" t="s">
        <v>20</v>
      </c>
      <c r="C12" s="10"/>
      <c r="D12" s="10"/>
      <c r="E12" s="10"/>
    </row>
    <row r="13" spans="1:5" s="9" customFormat="1" ht="24.95" customHeight="1" x14ac:dyDescent="0.25">
      <c r="A13" s="47">
        <v>7</v>
      </c>
      <c r="B13" s="14" t="s">
        <v>21</v>
      </c>
      <c r="C13" s="10"/>
      <c r="D13" s="10"/>
      <c r="E13" s="10"/>
    </row>
    <row r="14" spans="1:5" s="9" customFormat="1" ht="24.95" customHeight="1" x14ac:dyDescent="0.25">
      <c r="A14" s="47">
        <v>8</v>
      </c>
      <c r="B14" s="14" t="s">
        <v>22</v>
      </c>
      <c r="C14" s="10"/>
      <c r="D14" s="10"/>
      <c r="E14" s="10"/>
    </row>
    <row r="15" spans="1:5" s="9" customFormat="1" ht="24.95" customHeight="1" x14ac:dyDescent="0.25">
      <c r="A15" s="47">
        <v>9</v>
      </c>
      <c r="B15" s="14" t="s">
        <v>23</v>
      </c>
      <c r="C15" s="10"/>
      <c r="D15" s="10"/>
      <c r="E15" s="10"/>
    </row>
    <row r="16" spans="1:5" s="9" customFormat="1" ht="24.95" customHeight="1" x14ac:dyDescent="0.25">
      <c r="A16" s="47">
        <v>10</v>
      </c>
      <c r="B16" s="14" t="s">
        <v>24</v>
      </c>
      <c r="C16" s="10"/>
      <c r="D16" s="10"/>
      <c r="E16" s="10"/>
    </row>
    <row r="17" spans="1:5" s="9" customFormat="1" ht="24.95" customHeight="1" x14ac:dyDescent="0.25">
      <c r="A17" s="47">
        <v>11</v>
      </c>
      <c r="B17" s="14" t="s">
        <v>25</v>
      </c>
      <c r="C17" s="10"/>
      <c r="D17" s="10"/>
      <c r="E17" s="10"/>
    </row>
    <row r="18" spans="1:5" s="9" customFormat="1" ht="12.75" customHeight="1" x14ac:dyDescent="0.25">
      <c r="A18" s="6"/>
      <c r="C18" s="12"/>
      <c r="D18" s="12"/>
      <c r="E18" s="12"/>
    </row>
    <row r="19" spans="1:5" s="9" customFormat="1" ht="31.5" customHeight="1" x14ac:dyDescent="0.25">
      <c r="A19" s="6">
        <v>12</v>
      </c>
      <c r="B19" s="15" t="s">
        <v>26</v>
      </c>
      <c r="C19" s="16">
        <f>C5-SUM(C7:C17)</f>
        <v>0</v>
      </c>
      <c r="D19" s="16">
        <f>D5-SUM(D7:D17)</f>
        <v>0</v>
      </c>
      <c r="E19" s="16">
        <f>E5-SUM(E7:E17)</f>
        <v>0</v>
      </c>
    </row>
    <row r="20" spans="1:5" s="9" customFormat="1" ht="24.95" customHeight="1" x14ac:dyDescent="0.25">
      <c r="A20" s="6">
        <v>13</v>
      </c>
      <c r="B20" s="9" t="s">
        <v>27</v>
      </c>
      <c r="C20" s="17">
        <f>MAX(C19:E19)</f>
        <v>0</v>
      </c>
      <c r="D20" s="6" t="s">
        <v>28</v>
      </c>
      <c r="E20" s="18"/>
    </row>
    <row r="21" spans="1:5" s="9" customFormat="1" ht="24.95" customHeight="1" x14ac:dyDescent="0.25">
      <c r="A21" s="6">
        <v>14</v>
      </c>
      <c r="B21" s="9" t="s">
        <v>29</v>
      </c>
      <c r="C21" s="17">
        <f>C20*0.03</f>
        <v>0</v>
      </c>
      <c r="D21" s="6" t="s">
        <v>30</v>
      </c>
      <c r="E21" s="18"/>
    </row>
    <row r="22" spans="1:5" s="9" customFormat="1" ht="24.95" customHeight="1" x14ac:dyDescent="0.25">
      <c r="A22" s="6">
        <v>15</v>
      </c>
      <c r="B22" s="19" t="s">
        <v>31</v>
      </c>
      <c r="C22" s="20">
        <f>C20+C21</f>
        <v>0</v>
      </c>
      <c r="D22" s="6"/>
      <c r="E22" s="18"/>
    </row>
    <row r="23" spans="1:5" ht="15.75" x14ac:dyDescent="0.25">
      <c r="B23" s="22"/>
      <c r="C23" s="23"/>
      <c r="D23" s="21"/>
      <c r="E23" s="24"/>
    </row>
    <row r="24" spans="1:5" ht="10.5" customHeight="1" x14ac:dyDescent="0.25">
      <c r="A24" s="25"/>
      <c r="B24" s="26"/>
      <c r="C24" s="27"/>
      <c r="D24" s="26"/>
      <c r="E24" s="26"/>
    </row>
    <row r="25" spans="1:5" ht="26.25" customHeight="1" x14ac:dyDescent="0.35">
      <c r="A25" s="4" t="s">
        <v>32</v>
      </c>
      <c r="C25" s="28"/>
      <c r="D25" s="28"/>
      <c r="E25" s="28"/>
    </row>
    <row r="26" spans="1:5" s="9" customFormat="1" ht="24.95" customHeight="1" x14ac:dyDescent="0.3">
      <c r="A26" s="6"/>
      <c r="B26" s="7" t="s">
        <v>33</v>
      </c>
      <c r="C26" s="18"/>
      <c r="D26" s="6"/>
      <c r="E26" s="18"/>
    </row>
    <row r="27" spans="1:5" s="9" customFormat="1" ht="24.95" customHeight="1" x14ac:dyDescent="0.25">
      <c r="A27" s="6">
        <v>16</v>
      </c>
      <c r="B27" s="9" t="s">
        <v>34</v>
      </c>
      <c r="C27" s="17">
        <f>C19</f>
        <v>0</v>
      </c>
      <c r="D27" s="6" t="s">
        <v>35</v>
      </c>
      <c r="E27" s="18"/>
    </row>
    <row r="28" spans="1:5" s="9" customFormat="1" ht="24.95" customHeight="1" x14ac:dyDescent="0.25">
      <c r="A28" s="6">
        <v>17</v>
      </c>
      <c r="B28" s="9" t="s">
        <v>36</v>
      </c>
      <c r="C28" s="10"/>
      <c r="D28" s="6"/>
      <c r="E28" s="18"/>
    </row>
    <row r="29" spans="1:5" s="9" customFormat="1" ht="24.95" customHeight="1" x14ac:dyDescent="0.25">
      <c r="A29" s="6">
        <v>18</v>
      </c>
      <c r="B29" s="9" t="s">
        <v>37</v>
      </c>
      <c r="C29" s="29" t="e">
        <f>C27/C28*1000</f>
        <v>#DIV/0!</v>
      </c>
      <c r="D29" s="6"/>
      <c r="E29" s="18"/>
    </row>
    <row r="30" spans="1:5" s="9" customFormat="1" ht="24.95" customHeight="1" x14ac:dyDescent="0.25">
      <c r="A30" s="6">
        <v>19</v>
      </c>
      <c r="B30" s="9" t="s">
        <v>38</v>
      </c>
      <c r="C30" s="30"/>
      <c r="D30" s="6" t="s">
        <v>39</v>
      </c>
      <c r="E30" s="18"/>
    </row>
    <row r="31" spans="1:5" s="9" customFormat="1" ht="24.95" customHeight="1" x14ac:dyDescent="0.25">
      <c r="A31" s="6">
        <v>20</v>
      </c>
      <c r="B31" s="9" t="s">
        <v>40</v>
      </c>
      <c r="C31" s="30"/>
      <c r="D31" s="6" t="s">
        <v>39</v>
      </c>
      <c r="E31" s="18"/>
    </row>
    <row r="32" spans="1:5" s="9" customFormat="1" ht="24.95" customHeight="1" x14ac:dyDescent="0.25">
      <c r="A32" s="6">
        <v>21</v>
      </c>
      <c r="B32" s="9" t="s">
        <v>41</v>
      </c>
      <c r="C32" s="10">
        <v>0</v>
      </c>
      <c r="D32" s="6" t="s">
        <v>42</v>
      </c>
      <c r="E32" s="18"/>
    </row>
    <row r="33" spans="1:5" s="9" customFormat="1" ht="24.95" customHeight="1" x14ac:dyDescent="0.25">
      <c r="A33" s="6">
        <v>22</v>
      </c>
      <c r="B33" s="9" t="s">
        <v>43</v>
      </c>
      <c r="C33" s="10"/>
      <c r="D33" s="6" t="s">
        <v>44</v>
      </c>
      <c r="E33" s="18"/>
    </row>
    <row r="34" spans="1:5" s="9" customFormat="1" ht="24.95" customHeight="1" x14ac:dyDescent="0.25">
      <c r="A34" s="6">
        <v>23</v>
      </c>
      <c r="B34" s="9" t="s">
        <v>45</v>
      </c>
      <c r="C34" s="17">
        <f>C30+C31+C32-C33</f>
        <v>0</v>
      </c>
      <c r="D34" s="6"/>
      <c r="E34" s="18"/>
    </row>
    <row r="35" spans="1:5" s="9" customFormat="1" ht="24.95" customHeight="1" x14ac:dyDescent="0.25">
      <c r="A35" s="6">
        <v>24</v>
      </c>
      <c r="B35" s="13" t="s">
        <v>46</v>
      </c>
      <c r="C35" s="17" t="e">
        <f>C34*C29/1000</f>
        <v>#DIV/0!</v>
      </c>
      <c r="D35" s="6"/>
      <c r="E35" s="18"/>
    </row>
    <row r="36" spans="1:5" s="9" customFormat="1" ht="24.95" customHeight="1" x14ac:dyDescent="0.25">
      <c r="A36" s="6">
        <v>25</v>
      </c>
      <c r="B36" s="9" t="s">
        <v>47</v>
      </c>
      <c r="C36" s="10">
        <v>0</v>
      </c>
      <c r="D36" s="6" t="s">
        <v>48</v>
      </c>
      <c r="E36" s="18"/>
    </row>
    <row r="37" spans="1:5" s="9" customFormat="1" ht="24.95" customHeight="1" x14ac:dyDescent="0.25">
      <c r="A37" s="6">
        <v>26</v>
      </c>
      <c r="B37" s="9" t="s">
        <v>49</v>
      </c>
      <c r="C37" s="17" t="e">
        <f>C35-C36</f>
        <v>#DIV/0!</v>
      </c>
      <c r="D37" s="6"/>
      <c r="E37" s="18"/>
    </row>
    <row r="38" spans="1:5" s="9" customFormat="1" ht="24.95" customHeight="1" x14ac:dyDescent="0.25">
      <c r="A38" s="6">
        <v>27</v>
      </c>
      <c r="B38" s="9" t="s">
        <v>50</v>
      </c>
      <c r="C38" s="17" t="e">
        <f>C27+C37</f>
        <v>#DIV/0!</v>
      </c>
      <c r="D38" s="6" t="s">
        <v>35</v>
      </c>
      <c r="E38" s="18"/>
    </row>
    <row r="39" spans="1:5" s="18" customFormat="1" ht="24.95" customHeight="1" x14ac:dyDescent="0.25">
      <c r="A39" s="6">
        <v>28</v>
      </c>
      <c r="B39" s="9" t="s">
        <v>51</v>
      </c>
      <c r="C39" s="17" t="e">
        <f>C38*0.03</f>
        <v>#DIV/0!</v>
      </c>
      <c r="D39" s="6" t="s">
        <v>30</v>
      </c>
    </row>
    <row r="40" spans="1:5" s="24" customFormat="1" ht="24.95" customHeight="1" x14ac:dyDescent="0.25">
      <c r="A40" s="6">
        <v>29</v>
      </c>
      <c r="B40" s="22" t="s">
        <v>52</v>
      </c>
      <c r="C40" s="20" t="e">
        <f>C38+C39</f>
        <v>#DIV/0!</v>
      </c>
      <c r="D40" s="6"/>
    </row>
    <row r="41" spans="1:5" ht="10.5" customHeight="1" x14ac:dyDescent="0.25">
      <c r="A41" s="25"/>
      <c r="B41" s="26"/>
      <c r="C41" s="27"/>
      <c r="D41" s="26"/>
      <c r="E41" s="26"/>
    </row>
    <row r="42" spans="1:5" ht="9.75" customHeight="1" x14ac:dyDescent="0.25">
      <c r="C42" s="31"/>
    </row>
    <row r="43" spans="1:5" ht="24.95" customHeight="1" x14ac:dyDescent="0.25">
      <c r="A43" s="21">
        <v>30</v>
      </c>
      <c r="B43" s="32" t="s">
        <v>53</v>
      </c>
      <c r="C43" s="33" t="e">
        <f>MAX(C22,C40)</f>
        <v>#DIV/0!</v>
      </c>
      <c r="D43" s="6" t="s">
        <v>54</v>
      </c>
      <c r="E43" s="18"/>
    </row>
    <row r="44" spans="1:5" ht="29.25" customHeight="1" x14ac:dyDescent="0.35">
      <c r="A44" s="4" t="s">
        <v>55</v>
      </c>
      <c r="C44" s="34"/>
      <c r="D44" s="6" t="s">
        <v>56</v>
      </c>
      <c r="E44" s="24"/>
    </row>
    <row r="45" spans="1:5" ht="24.95" customHeight="1" x14ac:dyDescent="0.3">
      <c r="B45" s="35" t="s">
        <v>57</v>
      </c>
      <c r="C45" s="18"/>
      <c r="D45" s="21"/>
      <c r="E45" s="18"/>
    </row>
    <row r="46" spans="1:5" ht="24.95" customHeight="1" x14ac:dyDescent="0.25">
      <c r="A46" s="21">
        <v>31</v>
      </c>
      <c r="B46" s="9" t="s">
        <v>58</v>
      </c>
      <c r="C46" s="10"/>
    </row>
    <row r="47" spans="1:5" ht="24.95" customHeight="1" x14ac:dyDescent="0.25">
      <c r="B47" s="11" t="s">
        <v>12</v>
      </c>
      <c r="C47" s="12"/>
    </row>
    <row r="48" spans="1:5" ht="24.95" customHeight="1" x14ac:dyDescent="0.25">
      <c r="A48" s="50">
        <v>32</v>
      </c>
      <c r="B48" s="14" t="s">
        <v>59</v>
      </c>
      <c r="C48" s="10"/>
    </row>
    <row r="49" spans="1:5" ht="24.95" customHeight="1" x14ac:dyDescent="0.25">
      <c r="A49" s="50">
        <v>33</v>
      </c>
      <c r="B49" s="14" t="s">
        <v>60</v>
      </c>
      <c r="C49" s="10"/>
    </row>
    <row r="50" spans="1:5" ht="24.95" customHeight="1" x14ac:dyDescent="0.25">
      <c r="A50" s="50">
        <v>34</v>
      </c>
      <c r="B50" s="14" t="s">
        <v>13</v>
      </c>
      <c r="C50" s="10"/>
    </row>
    <row r="51" spans="1:5" ht="24.95" customHeight="1" x14ac:dyDescent="0.25">
      <c r="A51" s="50">
        <v>35</v>
      </c>
      <c r="B51" s="14" t="s">
        <v>14</v>
      </c>
      <c r="C51" s="10"/>
    </row>
    <row r="52" spans="1:5" ht="24.95" customHeight="1" x14ac:dyDescent="0.25">
      <c r="A52" s="50">
        <v>36</v>
      </c>
      <c r="B52" s="14" t="s">
        <v>15</v>
      </c>
      <c r="C52" s="10"/>
    </row>
    <row r="53" spans="1:5" ht="24.95" customHeight="1" x14ac:dyDescent="0.25">
      <c r="A53" s="50">
        <v>37</v>
      </c>
      <c r="B53" s="14" t="s">
        <v>16</v>
      </c>
      <c r="C53" s="10"/>
    </row>
    <row r="54" spans="1:5" ht="35.25" customHeight="1" x14ac:dyDescent="0.25">
      <c r="A54" s="51" t="s">
        <v>61</v>
      </c>
      <c r="B54" s="49" t="s">
        <v>62</v>
      </c>
      <c r="C54" s="10"/>
      <c r="D54" s="36"/>
      <c r="E54" s="36"/>
    </row>
    <row r="55" spans="1:5" s="9" customFormat="1" ht="24.95" customHeight="1" x14ac:dyDescent="0.25">
      <c r="A55" s="50" t="s">
        <v>63</v>
      </c>
      <c r="B55" s="49" t="s">
        <v>20</v>
      </c>
      <c r="C55" s="10"/>
      <c r="D55" s="37"/>
      <c r="E55" s="37"/>
    </row>
    <row r="56" spans="1:5" ht="24.95" customHeight="1" x14ac:dyDescent="0.25">
      <c r="A56" s="50">
        <v>39</v>
      </c>
      <c r="B56" s="14" t="s">
        <v>21</v>
      </c>
      <c r="C56" s="10"/>
    </row>
    <row r="57" spans="1:5" ht="24.95" customHeight="1" x14ac:dyDescent="0.25">
      <c r="A57" s="50">
        <v>40</v>
      </c>
      <c r="B57" s="14" t="s">
        <v>22</v>
      </c>
      <c r="C57" s="10"/>
    </row>
    <row r="58" spans="1:5" ht="24.95" customHeight="1" x14ac:dyDescent="0.25">
      <c r="A58" s="50">
        <v>41</v>
      </c>
      <c r="B58" s="14" t="s">
        <v>23</v>
      </c>
      <c r="C58" s="10"/>
    </row>
    <row r="59" spans="1:5" ht="24.95" customHeight="1" x14ac:dyDescent="0.25">
      <c r="A59" s="50">
        <v>42</v>
      </c>
      <c r="B59" s="14" t="s">
        <v>24</v>
      </c>
      <c r="C59" s="10"/>
    </row>
    <row r="60" spans="1:5" ht="24.95" customHeight="1" x14ac:dyDescent="0.25">
      <c r="A60" s="50">
        <v>43</v>
      </c>
      <c r="B60" s="14" t="s">
        <v>25</v>
      </c>
      <c r="C60" s="10"/>
    </row>
    <row r="61" spans="1:5" ht="9.75" customHeight="1" x14ac:dyDescent="0.25">
      <c r="B61" s="9"/>
      <c r="C61" s="12"/>
    </row>
    <row r="62" spans="1:5" ht="24.95" customHeight="1" x14ac:dyDescent="0.25">
      <c r="A62" s="21">
        <v>44</v>
      </c>
      <c r="B62" s="38" t="s">
        <v>64</v>
      </c>
      <c r="C62" s="39">
        <f>C46-SUM(C48:C60)</f>
        <v>0</v>
      </c>
      <c r="D62" s="40" t="e">
        <f>IF(C62&gt;C43, "Over Max Line 30", "Within Max Line 30")</f>
        <v>#DIV/0!</v>
      </c>
      <c r="E62" s="24"/>
    </row>
    <row r="63" spans="1:5" ht="13.5" customHeight="1" x14ac:dyDescent="0.25">
      <c r="B63" s="38"/>
      <c r="C63" s="23"/>
      <c r="D63" s="40"/>
      <c r="E63" s="24"/>
    </row>
    <row r="64" spans="1:5" s="41" customFormat="1" ht="24.95" customHeight="1" x14ac:dyDescent="0.25">
      <c r="A64" s="21">
        <v>45</v>
      </c>
      <c r="B64" s="9" t="s">
        <v>65</v>
      </c>
      <c r="C64" s="17" t="e">
        <f>C43-C62</f>
        <v>#DIV/0!</v>
      </c>
      <c r="D64" s="21"/>
    </row>
    <row r="65" spans="1:5" s="41" customFormat="1" ht="24.95" hidden="1" customHeight="1" x14ac:dyDescent="0.25">
      <c r="A65" s="21"/>
      <c r="B65" s="9" t="s">
        <v>66</v>
      </c>
      <c r="C65" s="42" t="e">
        <f>IF(C40&gt;C22,C64/C38,IF(C22&gt;C40,C64/C20,C64/C40))</f>
        <v>#DIV/0!</v>
      </c>
    </row>
    <row r="66" spans="1:5" ht="24.95" customHeight="1" x14ac:dyDescent="0.25">
      <c r="A66" s="21">
        <v>46</v>
      </c>
      <c r="B66" s="19" t="s">
        <v>67</v>
      </c>
      <c r="C66" s="43" t="e">
        <f>MIN(MAX(C65, 0), 0.03)</f>
        <v>#DIV/0!</v>
      </c>
      <c r="D66" s="6" t="s">
        <v>56</v>
      </c>
      <c r="E66" s="41"/>
    </row>
  </sheetData>
  <sheetProtection sheet="1" objects="1" scenarios="1"/>
  <mergeCells count="2">
    <mergeCell ref="A1:B2"/>
    <mergeCell ref="D1:E1"/>
  </mergeCells>
  <conditionalFormatting sqref="D62:D63">
    <cfRule type="containsText" dxfId="0" priority="1" operator="containsText" text="Over">
      <formula>NOT(ISERROR(SEARCH("Over",D62)))</formula>
    </cfRule>
  </conditionalFormatting>
  <pageMargins left="0.67" right="0.12" top="0.32" bottom="0.27" header="0.3" footer="0.3"/>
  <pageSetup scale="70" fitToWidth="0" orientation="portrait" horizontalDpi="300" verticalDpi="300" r:id="rId1"/>
  <rowBreaks count="1" manualBreakCount="1">
    <brk id="4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79F38E1D5BD4A9D2AA62E50E83A34" ma:contentTypeVersion="14" ma:contentTypeDescription="Create a new document." ma:contentTypeScope="" ma:versionID="bb8f9ec8ff11e89b1480f7dba332999f">
  <xsd:schema xmlns:xsd="http://www.w3.org/2001/XMLSchema" xmlns:xs="http://www.w3.org/2001/XMLSchema" xmlns:p="http://schemas.microsoft.com/office/2006/metadata/properties" xmlns:ns1="http://schemas.microsoft.com/sharepoint/v3" xmlns:ns2="41389003-bbed-4aa2-97c4-1c86992b5a30" xmlns:ns3="8e2ac45b-d875-4cc0-a09b-705ead14c44e" targetNamespace="http://schemas.microsoft.com/office/2006/metadata/properties" ma:root="true" ma:fieldsID="96e61e66fc122021c0060d57ce420829" ns1:_="" ns2:_="" ns3:_="">
    <xsd:import namespace="http://schemas.microsoft.com/sharepoint/v3"/>
    <xsd:import namespace="41389003-bbed-4aa2-97c4-1c86992b5a30"/>
    <xsd:import namespace="8e2ac45b-d875-4cc0-a09b-705ead14c4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89003-bbed-4aa2-97c4-1c86992b5a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7f98150-7d40-44e1-893e-dd2ed4a58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ac45b-d875-4cc0-a09b-705ead14c44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cca9bd-f24d-4175-96cd-4babcdfa2c5e}" ma:internalName="TaxCatchAll" ma:showField="CatchAllData" ma:web="8e2ac45b-d875-4cc0-a09b-705ead14c4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8e2ac45b-d875-4cc0-a09b-705ead14c44e" xsi:nil="true"/>
    <_ip_UnifiedCompliancePolicyProperties xmlns="http://schemas.microsoft.com/sharepoint/v3" xsi:nil="true"/>
    <lcf76f155ced4ddcb4097134ff3c332f xmlns="41389003-bbed-4aa2-97c4-1c86992b5a3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300DB6-ADB1-40C2-9825-C3378BFF2D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E98D6-96CE-403A-8548-D8E037B5B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1389003-bbed-4aa2-97c4-1c86992b5a30"/>
    <ds:schemaRef ds:uri="8e2ac45b-d875-4cc0-a09b-705ead14c4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CC6EA5-C5B0-4D4C-A83D-0C8A2245E9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2ac45b-d875-4cc0-a09b-705ead14c44e"/>
    <ds:schemaRef ds:uri="41389003-bbed-4aa2-97c4-1c86992b5a3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HB1176 Cap Calculation</vt:lpstr>
      <vt:lpstr>'HB1176 Cap Calculation'!Print_Area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Svihovec</dc:creator>
  <cp:lastModifiedBy>Linda Svihovec</cp:lastModifiedBy>
  <dcterms:created xsi:type="dcterms:W3CDTF">2025-06-15T20:58:16Z</dcterms:created>
  <dcterms:modified xsi:type="dcterms:W3CDTF">2025-06-16T23:57:24Z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bf6c1a0-e727-432b-9542-6c9ebacdaea7_Enabled">
    <vt:lpwstr>true</vt:lpwstr>
  </property>
  <property fmtid="{D5CDD505-2E9C-101B-9397-08002B2CF9AE}" pid="3" name="MSIP_Label_0bf6c1a0-e727-432b-9542-6c9ebacdaea7_SetDate">
    <vt:lpwstr>2025-06-15T20:58:50Z</vt:lpwstr>
  </property>
  <property fmtid="{D5CDD505-2E9C-101B-9397-08002B2CF9AE}" pid="4" name="MSIP_Label_0bf6c1a0-e727-432b-9542-6c9ebacdaea7_Method">
    <vt:lpwstr>Standard</vt:lpwstr>
  </property>
  <property fmtid="{D5CDD505-2E9C-101B-9397-08002B2CF9AE}" pid="5" name="MSIP_Label_0bf6c1a0-e727-432b-9542-6c9ebacdaea7_Name">
    <vt:lpwstr>10 year retention</vt:lpwstr>
  </property>
  <property fmtid="{D5CDD505-2E9C-101B-9397-08002B2CF9AE}" pid="6" name="MSIP_Label_0bf6c1a0-e727-432b-9542-6c9ebacdaea7_SiteId">
    <vt:lpwstr>375e7ed2-25cc-4bec-bc68-890dc9095311</vt:lpwstr>
  </property>
  <property fmtid="{D5CDD505-2E9C-101B-9397-08002B2CF9AE}" pid="7" name="MSIP_Label_0bf6c1a0-e727-432b-9542-6c9ebacdaea7_ActionId">
    <vt:lpwstr>2914327c-384f-42cc-9b08-cb659bf7905f</vt:lpwstr>
  </property>
  <property fmtid="{D5CDD505-2E9C-101B-9397-08002B2CF9AE}" pid="8" name="MSIP_Label_0bf6c1a0-e727-432b-9542-6c9ebacdaea7_ContentBits">
    <vt:lpwstr>0</vt:lpwstr>
  </property>
  <property fmtid="{D5CDD505-2E9C-101B-9397-08002B2CF9AE}" pid="9" name="MSIP_Label_0bf6c1a0-e727-432b-9542-6c9ebacdaea7_Tag">
    <vt:lpwstr>10, 3, 0, 1</vt:lpwstr>
  </property>
  <property fmtid="{D5CDD505-2E9C-101B-9397-08002B2CF9AE}" pid="10" name="ContentTypeId">
    <vt:lpwstr>0x0101006B579F38E1D5BD4A9D2AA62E50E83A34</vt:lpwstr>
  </property>
  <property fmtid="{D5CDD505-2E9C-101B-9397-08002B2CF9AE}" pid="11" name="MediaServiceImageTags">
    <vt:lpwstr/>
  </property>
</Properties>
</file>